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MH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<sst xmlns="http://schemas.openxmlformats.org/spreadsheetml/2006/main" count="343" uniqueCount="25">
  <si>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</si>
  <si>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</si>
  <si>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</si>
  <si>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</si>
  <si>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</si>
  <si>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</si>
  <si>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</si>
  <si>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</si>
  <si>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</si>
  <si>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</si>
  <si>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</si>
  <si>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</si>
  <si>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</si>
  <si>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</si>
  <si>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</si>
  <si>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</si>
  <si>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</si>
  <si>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</si>
  <si>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</si>
  <si>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</si>
  <si>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</si>
  <si>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</si>
  <si>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TMH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</si>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</sst>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</cellXfs>
  <cellStyles count="3">
    <cellStyle name="Normal" xfId="0" builtinId="0"/>
    <cellStyle name="Normal_data" xfId="2"/>
    <cellStyle name="Normal_TME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1236000.0125853301</v>
      </c>
    </row>
    <row r="4" spans="1:33">
      <c r="A4" s="1" t="s">
        <v>24</v>
      </c>
      <c r="B4" s="33">
        <f>SUM(data!D2:D200)</f>
        <v>550794.31141249859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6" t="s">
        <v>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8"/>
      <c r="N8" s="39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0"/>
      <c r="B9" s="41"/>
      <c r="C9" s="48" t="s">
        <v>6</v>
      </c>
      <c r="D9" s="48"/>
      <c r="E9" s="49" t="s">
        <v>7</v>
      </c>
      <c r="F9" s="49"/>
      <c r="G9" s="50" t="s">
        <v>9</v>
      </c>
      <c r="H9" s="50"/>
      <c r="I9" s="51" t="s">
        <v>10</v>
      </c>
      <c r="J9" s="51"/>
      <c r="K9" s="41" t="s">
        <v>18</v>
      </c>
      <c r="L9" s="45"/>
      <c r="M9" s="46" t="s">
        <v>8</v>
      </c>
      <c r="N9" s="4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2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1736.4135633898836</v>
      </c>
      <c r="D11" s="23">
        <f>C11/($K$20+$M$20)</f>
        <v>3.3313567744227505E-3</v>
      </c>
      <c r="E11" s="10">
        <f t="array" ref="E11">SUM(IF(data!A2:A200="21-40 years",IF(data!B2:B200="30-70%",IF(data!C2:C200="Moderate (11-30%)",data!D2:D200,0),0),0))</f>
        <v>1284.7391068243105</v>
      </c>
      <c r="F11" s="23">
        <f>E11/($K$20+$M$20)</f>
        <v>2.4648070120631815E-3</v>
      </c>
      <c r="G11" s="10">
        <f t="array" ref="G11">SUM(IF(data!A2:A200="21-40 years",IF(data!B2:B200="30-70%",IF(data!C2:C200="Severe (31-50%)",data!D2:D200,0),0),0))</f>
        <v>1340.6231775331651</v>
      </c>
      <c r="H11" s="23">
        <f>G11/($K$20+$M$20)</f>
        <v>2.5720221257108863E-3</v>
      </c>
      <c r="I11" s="10">
        <f t="array" ref="I11">SUM(IF(data!A2:A200="21-40 years",IF(data!B2:B200="30-70%",IF(data!C2:C200="Very Severe (&gt;50%)",data!D2:D200,0),0),0))</f>
        <v>8707.8687981750027</v>
      </c>
      <c r="J11" s="23">
        <f>I11/($K$20+$M$20)</f>
        <v>1.6706283758203565E-2</v>
      </c>
      <c r="K11" s="11">
        <f>SUM(C11,E11,G11,I11)</f>
        <v>13069.644645922363</v>
      </c>
      <c r="L11" s="29">
        <f>K11/($K$20+$M$20)</f>
        <v>2.5074469670400387E-2</v>
      </c>
      <c r="M11" s="31">
        <f t="array" ref="M11">SUM(IF(data!A2:A200="21-40 years",IF(data!B2:B200="30-70%",IF(data!C2:C200="No Attack",data!D2:D200,0),0),0))</f>
        <v>6628.3718614059153</v>
      </c>
      <c r="N11" s="25">
        <f>M11/($K$20+$M$20)</f>
        <v>1.2716712175859511E-2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3"/>
      <c r="B12" s="9" t="s">
        <v>5</v>
      </c>
      <c r="C12" s="10">
        <f t="array" ref="C12">SUM(IF(data!A2:A200="21-40 years",IF(data!B2:B200="&gt;70%",IF(data!C2:C200="Light (&lt;11%)",data!D2:D200,0),0),0))</f>
        <v>3781.8314134789634</v>
      </c>
      <c r="D12" s="23">
        <f>C12/($K$20+$M$20)</f>
        <v>7.2555466996136863E-3</v>
      </c>
      <c r="E12" s="10">
        <f t="array" ref="E12">SUM(IF(data!A2:A200="21-40 years",IF(data!B2:B200="&gt;70%",IF(data!C2:C200="Moderate (11-30%)",data!D2:D200,0),0),0))</f>
        <v>1856.3276430241303</v>
      </c>
      <c r="F12" s="23">
        <f>E12/($K$20+$M$20)</f>
        <v>3.5614152063313024E-3</v>
      </c>
      <c r="G12" s="10">
        <f t="array" ref="G12">SUM(IF(data!A2:A200="21-40 years",IF(data!B2:B200="&gt;70%",IF(data!C2:C200="Severe (31-50%)",data!D2:D200,0),0),0))</f>
        <v>1691.7558670783772</v>
      </c>
      <c r="H12" s="23">
        <f>G12/($K$20+$M$20)</f>
        <v>3.2456797662064499E-3</v>
      </c>
      <c r="I12" s="10">
        <f t="array" ref="I12">SUM(IF(data!A2:A200="21-40 years",IF(data!B2:B200="&gt;70%",IF(data!C2:C200="Very Severe (&gt;50%)",data!D2:D200,0),0),0))</f>
        <v>23904.019461505453</v>
      </c>
      <c r="J12" s="23">
        <f>I12/($K$20+$M$20)</f>
        <v>4.5860513214120296E-2</v>
      </c>
      <c r="K12" s="11">
        <f>SUM(C12,E12,G12,I12)</f>
        <v>31233.934385086926</v>
      </c>
      <c r="L12" s="29">
        <f>K12/($K$20+$M$20)</f>
        <v>5.9923154886271736E-2</v>
      </c>
      <c r="M12" s="31">
        <f t="array" ref="M12">SUM(IF(data!A2:A200="21-40 years",IF(data!B2:B200="&gt;70%",IF(data!C2:C200="No Attack",data!D2:D200,0),0),0))</f>
        <v>11976.526248274584</v>
      </c>
      <c r="N12" s="25">
        <f>M12/($K$20+$M$20)</f>
        <v>2.2977292214506249E-2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4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838.13850270913019</v>
      </c>
      <c r="D14" s="23">
        <f>C14/($K$20+$M$20)</f>
        <v>1.6079915739967486E-3</v>
      </c>
      <c r="E14" s="10">
        <f t="array" ref="E14">SUM(IF(data!A2:A200="41-60 years",IF(data!B2:B200="30-70%",IF(data!C2:C200="Moderate (11-30%)",data!D2:D200,0),0),0))</f>
        <v>560.53865775425686</v>
      </c>
      <c r="F14" s="23">
        <f>E14/($K$20+$M$20)</f>
        <v>1.0754087011333687E-3</v>
      </c>
      <c r="G14" s="10">
        <f t="array" ref="G14">SUM(IF(data!A2:A200="41-60 years",IF(data!B2:B200="30-70%",IF(data!C2:C200="Severe (31-50%)",data!D2:D200,0),0),0))</f>
        <v>672.14882703530509</v>
      </c>
      <c r="H14" s="23">
        <f>G14/($K$20+$M$20)</f>
        <v>1.2895358545765979E-3</v>
      </c>
      <c r="I14" s="10">
        <f t="array" ref="I14">SUM(IF(data!A2:A200="41-60 years",IF(data!B2:B200="30-70%",IF(data!C2:C200="Very Severe (&gt;50%)",data!D2:D200,0),0),0))</f>
        <v>15139.11156615809</v>
      </c>
      <c r="J14" s="23">
        <f>I14/($K$20+$M$20)</f>
        <v>2.9044798392500508E-2</v>
      </c>
      <c r="K14" s="11">
        <f>SUM(C14,E14,G14,I14)</f>
        <v>17209.937553656782</v>
      </c>
      <c r="L14" s="29">
        <f>K14/($K$20+$M$20)</f>
        <v>3.3017734522207222E-2</v>
      </c>
      <c r="M14" s="31">
        <f t="array" ref="M14">SUM(IF(data!A2:A200="41-60 years",IF(data!B2:B200="30-70%",IF(data!C2:C200="No Attack",data!D2:D200,0),0),0))</f>
        <v>1810.125621697247</v>
      </c>
      <c r="N14" s="25">
        <f>M14/($K$20+$M$20)</f>
        <v>3.4727753684583138E-3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3"/>
      <c r="B15" s="9" t="s">
        <v>5</v>
      </c>
      <c r="C15" s="10">
        <f t="array" ref="C15">SUM(IF(data!A2:A200="41-60 years",IF(data!B2:B200="&gt;70%",IF(data!C2:C200="Light (&lt;11%)",data!D2:D200,0),0),0))</f>
        <v>221.96185645376994</v>
      </c>
      <c r="D15" s="23">
        <f>C15/($K$20+$M$20)</f>
        <v>4.2583987464205763E-4</v>
      </c>
      <c r="E15" s="10">
        <f t="array" ref="E15">SUM(IF(data!A2:A200="41-60 years",IF(data!B2:B200="&gt;70%",IF(data!C2:C200="Moderate (11-30%)",data!D2:D200,0),0),0))</f>
        <v>159.50817220762252</v>
      </c>
      <c r="F15" s="23">
        <f>E15/($K$20+$M$20)</f>
        <v>3.060207782656795E-4</v>
      </c>
      <c r="G15" s="10">
        <f t="array" ref="G15">SUM(IF(data!A2:A200="41-60 years",IF(data!B2:B200="&gt;70%",IF(data!C2:C200="Severe (31-50%)",data!D2:D200,0),0),0))</f>
        <v>106.79754970240649</v>
      </c>
      <c r="H15" s="23">
        <f>G15/($K$20+$M$20)</f>
        <v>2.0489401153852738E-4</v>
      </c>
      <c r="I15" s="10">
        <f t="array" ref="I15">SUM(IF(data!A2:A200="41-60 years",IF(data!B2:B200="&gt;70%",IF(data!C2:C200="Very Severe (&gt;50%)",data!D2:D200,0),0),0))</f>
        <v>7724.942607759187</v>
      </c>
      <c r="J15" s="23">
        <f>I15/($K$20+$M$20)</f>
        <v>1.4820513056892796E-2</v>
      </c>
      <c r="K15" s="11">
        <f>SUM(C15,E15,G15,I15)</f>
        <v>8213.2101861229858</v>
      </c>
      <c r="L15" s="29">
        <f>K15/($K$20+$M$20)</f>
        <v>1.575726772133906E-2</v>
      </c>
      <c r="M15" s="31">
        <f t="array" ref="M15">SUM(IF(data!A2:A200="41-60 years",IF(data!B2:B200="&gt;70%",IF(data!C2:C200="No Attack",data!D2:D200,0),0),0))</f>
        <v>790.14986109370864</v>
      </c>
      <c r="N15" s="25">
        <f>M15/($K$20+$M$20)</f>
        <v>1.5159240563779723E-3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4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2003.1268015357139</v>
      </c>
      <c r="D17" s="23">
        <f>C17/($K$20+$M$20)</f>
        <v>3.8430533952385588E-3</v>
      </c>
      <c r="E17" s="10">
        <f t="array" ref="E17">SUM(IF(data!A2:A200="&gt;60 years",IF(data!B2:B200="30-70%",IF(data!C2:C200="Moderate (11-30%)",data!D2:D200,0),0),0))</f>
        <v>3210.692075529073</v>
      </c>
      <c r="F17" s="23">
        <f>E17/($K$20+$M$20)</f>
        <v>6.1598003044379662E-3</v>
      </c>
      <c r="G17" s="10">
        <f t="array" ref="G17">SUM(IF(data!A2:A200="&gt;60 years",IF(data!B2:B200="30-70%",IF(data!C2:C200="Severe (31-50%)",data!D2:D200,0),0),0))</f>
        <v>6405.990241457157</v>
      </c>
      <c r="H17" s="23">
        <f>G17/($K$20+$M$20)</f>
        <v>1.229006697350511E-2</v>
      </c>
      <c r="I17" s="10">
        <f t="array" ref="I17">SUM(IF(data!A2:A200="&gt;60 years",IF(data!B2:B200="30-70%",IF(data!C2:C200="Very Severe (&gt;50%)",data!D2:D200,0),0),0))</f>
        <v>196402.06124985934</v>
      </c>
      <c r="J17" s="23">
        <f>I17/($K$20+$M$20)</f>
        <v>0.37680271051211645</v>
      </c>
      <c r="K17" s="11">
        <f>SUM(C17,E17,G17,I17)</f>
        <v>208021.87036838129</v>
      </c>
      <c r="L17" s="29">
        <f>K17/($K$20+$M$20)</f>
        <v>0.39909563118529812</v>
      </c>
      <c r="M17" s="31">
        <f t="array" ref="M17">SUM(IF(data!A2:A200="&gt;60 years",IF(data!B2:B200="30-70%",IF(data!C2:C200="No Attack",data!D2:D200,0),0),0))</f>
        <v>6495.4898738335751</v>
      </c>
      <c r="N17" s="25">
        <f>M17/($K$20+$M$20)</f>
        <v>1.2461774458928951E-2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3"/>
      <c r="B18" s="9" t="s">
        <v>5</v>
      </c>
      <c r="C18" s="10">
        <f t="array" ref="C18">SUM(IF(data!A2:A200="&gt;60 years",IF(data!B2:B200="&gt;70%",IF(data!C2:C200="Light (&lt;11%)",data!D2:D200,0),0),0))</f>
        <v>1467.5093225379869</v>
      </c>
      <c r="D18" s="23">
        <f>C18/($K$20+$M$20)</f>
        <v>2.8154566551653708E-3</v>
      </c>
      <c r="E18" s="10">
        <f t="array" ref="E18">SUM(IF(data!A2:A200="&gt;60 years",IF(data!B2:B200="&gt;70%",IF(data!C2:C200="Moderate (11-30%)",data!D2:D200,0),0),0))</f>
        <v>4805.9114923114594</v>
      </c>
      <c r="F18" s="23">
        <f>E18/($K$20+$M$20)</f>
        <v>9.2202722581435498E-3</v>
      </c>
      <c r="G18" s="10">
        <f t="array" ref="G18">SUM(IF(data!A2:A200="&gt;60 years",IF(data!B2:B200="&gt;70%",IF(data!C2:C200="Severe (31-50%)",data!D2:D200,0),0),0))</f>
        <v>10074.092122076772</v>
      </c>
      <c r="H18" s="23">
        <f>G18/($K$20+$M$20)</f>
        <v>1.932742046285426E-2</v>
      </c>
      <c r="I18" s="10">
        <f t="array" ref="I18">SUM(IF(data!A2:A200="&gt;60 years",IF(data!B2:B200="&gt;70%",IF(data!C2:C200="Very Severe (&gt;50%)",data!D2:D200,0),0),0))</f>
        <v>196572.60147438198</v>
      </c>
      <c r="J18" s="23">
        <f>I18/($K$20+$M$20)</f>
        <v>0.3771298965835993</v>
      </c>
      <c r="K18" s="11">
        <f>SUM(C18,E18,G18,I18)</f>
        <v>212920.1144113082</v>
      </c>
      <c r="L18" s="29">
        <f>K18/($K$20+$M$20)</f>
        <v>0.40849304595976249</v>
      </c>
      <c r="M18" s="31">
        <f t="array" ref="M18">SUM(IF(data!A2:A200="&gt;60 years",IF(data!B2:B200="&gt;70%",IF(data!C2:C200="No Attack",data!D2:D200,0),0),0))</f>
        <v>2863.7684044175726</v>
      </c>
      <c r="N18" s="25">
        <f>M18/($K$20+$M$20)</f>
        <v>5.4942177805899842E-3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10048.98146010545</v>
      </c>
      <c r="D20" s="26">
        <f>C20/($K$20+$M$20)</f>
        <v>1.9279244973079177E-2</v>
      </c>
      <c r="E20" s="27">
        <f>SUM(E11:E18)</f>
        <v>11877.717147650852</v>
      </c>
      <c r="F20" s="26">
        <f>E20/($K$20+$M$20)</f>
        <v>2.2787724260375047E-2</v>
      </c>
      <c r="G20" s="27">
        <f>SUM(G11:G18)</f>
        <v>20291.40778488318</v>
      </c>
      <c r="H20" s="26">
        <f>G20/($K$20+$M$20)</f>
        <v>3.8929619194391828E-2</v>
      </c>
      <c r="I20" s="27">
        <f>SUM(I11:I18)</f>
        <v>448450.60515783902</v>
      </c>
      <c r="J20" s="26">
        <f>I20/($K$20+$M$20)</f>
        <v>0.86036471551743288</v>
      </c>
      <c r="K20" s="27">
        <f>SUM(K11:K18)</f>
        <v>490668.71155047853</v>
      </c>
      <c r="L20" s="30">
        <f>SUM(L11:L18)</f>
        <v>0.94136130394527906</v>
      </c>
      <c r="M20" s="32">
        <f>SUM(M11:M18)</f>
        <v>30564.431870722605</v>
      </c>
      <c r="N20" s="24">
        <f>SUM(N11:N18)</f>
        <v>5.8638696054720989E-2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5"/>
  <sheetViews>
    <sheetView workbookViewId="0"/>
  </sheetViews>
  <sheetFormatPr defaultColWidth="16.33203125" defaultRowHeight="14.4"/>
  <sheetData>
    <row r="1" spans="1:4">
      <c r="A1" s="52" t="s">
        <v>0</v>
      </c>
      <c r="B1" s="52" t="s">
        <v>1</v>
      </c>
      <c r="C1" s="52" t="s">
        <v>2</v>
      </c>
      <c r="D1" s="52" t="s">
        <v>3</v>
      </c>
    </row>
    <row r="2" spans="1:4">
      <c r="A2" s="53" t="s">
        <v>23</v>
      </c>
      <c r="B2" s="53" t="s">
        <v>5</v>
      </c>
      <c r="C2" s="53" t="s">
        <v>6</v>
      </c>
      <c r="D2" s="54">
        <v>1035.3216335410509</v>
      </c>
    </row>
    <row r="3" spans="1:4">
      <c r="A3" s="53" t="s">
        <v>23</v>
      </c>
      <c r="B3" s="53" t="s">
        <v>5</v>
      </c>
      <c r="C3" s="53" t="s">
        <v>6</v>
      </c>
      <c r="D3" s="54">
        <v>2732.8615428674289</v>
      </c>
    </row>
    <row r="4" spans="1:4">
      <c r="A4" s="53" t="s">
        <v>23</v>
      </c>
      <c r="B4" s="53" t="s">
        <v>5</v>
      </c>
      <c r="C4" s="53" t="s">
        <v>6</v>
      </c>
      <c r="D4" s="54">
        <v>1.1833024992999991E-4</v>
      </c>
    </row>
    <row r="5" spans="1:4" ht="28.8">
      <c r="A5" s="53" t="s">
        <v>23</v>
      </c>
      <c r="B5" s="53" t="s">
        <v>5</v>
      </c>
      <c r="C5" s="53" t="s">
        <v>7</v>
      </c>
      <c r="D5" s="54">
        <v>542.90017510376515</v>
      </c>
    </row>
    <row r="6" spans="1:4" ht="28.8">
      <c r="A6" s="53" t="s">
        <v>23</v>
      </c>
      <c r="B6" s="53" t="s">
        <v>5</v>
      </c>
      <c r="C6" s="53" t="s">
        <v>7</v>
      </c>
      <c r="D6" s="54">
        <v>978.80074484130569</v>
      </c>
    </row>
    <row r="7" spans="1:4">
      <c r="A7" s="53" t="s">
        <v>23</v>
      </c>
      <c r="B7" s="53" t="s">
        <v>5</v>
      </c>
      <c r="C7" s="53" t="s">
        <v>8</v>
      </c>
      <c r="D7" s="54">
        <v>5246.0618916719213</v>
      </c>
    </row>
    <row r="8" spans="1:4">
      <c r="A8" s="53" t="s">
        <v>23</v>
      </c>
      <c r="B8" s="53" t="s">
        <v>5</v>
      </c>
      <c r="C8" s="53" t="s">
        <v>8</v>
      </c>
      <c r="D8" s="54">
        <v>1330.9513333280183</v>
      </c>
    </row>
    <row r="9" spans="1:4">
      <c r="A9" s="53" t="s">
        <v>23</v>
      </c>
      <c r="B9" s="53" t="s">
        <v>5</v>
      </c>
      <c r="C9" s="53" t="s">
        <v>8</v>
      </c>
      <c r="D9" s="54">
        <v>3617.0894722021603</v>
      </c>
    </row>
    <row r="10" spans="1:4">
      <c r="A10" s="53" t="s">
        <v>23</v>
      </c>
      <c r="B10" s="53" t="s">
        <v>5</v>
      </c>
      <c r="C10" s="53" t="s">
        <v>9</v>
      </c>
      <c r="D10" s="54">
        <v>311.70414566786258</v>
      </c>
    </row>
    <row r="11" spans="1:4">
      <c r="A11" s="53" t="s">
        <v>23</v>
      </c>
      <c r="B11" s="53" t="s">
        <v>5</v>
      </c>
      <c r="C11" s="53" t="s">
        <v>9</v>
      </c>
      <c r="D11" s="54">
        <v>210.83933368308848</v>
      </c>
    </row>
    <row r="12" spans="1:4" ht="28.8">
      <c r="A12" s="53" t="s">
        <v>23</v>
      </c>
      <c r="B12" s="53" t="s">
        <v>5</v>
      </c>
      <c r="C12" s="53" t="s">
        <v>10</v>
      </c>
      <c r="D12" s="54">
        <v>2291.7476501545261</v>
      </c>
    </row>
    <row r="13" spans="1:4" ht="28.8">
      <c r="A13" s="53" t="s">
        <v>23</v>
      </c>
      <c r="B13" s="53" t="s">
        <v>5</v>
      </c>
      <c r="C13" s="53" t="s">
        <v>10</v>
      </c>
      <c r="D13" s="54">
        <v>1345.1852354877017</v>
      </c>
    </row>
    <row r="14" spans="1:4">
      <c r="A14" s="53" t="s">
        <v>23</v>
      </c>
      <c r="B14" s="53" t="s">
        <v>11</v>
      </c>
      <c r="C14" s="53" t="s">
        <v>6</v>
      </c>
      <c r="D14" s="54">
        <v>463.36668996537657</v>
      </c>
    </row>
    <row r="15" spans="1:4">
      <c r="A15" s="53" t="s">
        <v>23</v>
      </c>
      <c r="B15" s="53" t="s">
        <v>11</v>
      </c>
      <c r="C15" s="53" t="s">
        <v>6</v>
      </c>
      <c r="D15" s="54">
        <v>1203.9076521369066</v>
      </c>
    </row>
    <row r="16" spans="1:4" ht="28.8">
      <c r="A16" s="53" t="s">
        <v>23</v>
      </c>
      <c r="B16" s="53" t="s">
        <v>11</v>
      </c>
      <c r="C16" s="53" t="s">
        <v>7</v>
      </c>
      <c r="D16" s="54">
        <v>230.45871274030443</v>
      </c>
    </row>
    <row r="17" spans="1:4" ht="28.8">
      <c r="A17" s="53" t="s">
        <v>23</v>
      </c>
      <c r="B17" s="53" t="s">
        <v>11</v>
      </c>
      <c r="C17" s="53" t="s">
        <v>7</v>
      </c>
      <c r="D17" s="54">
        <v>425.75175904888505</v>
      </c>
    </row>
    <row r="18" spans="1:4">
      <c r="A18" s="53" t="s">
        <v>23</v>
      </c>
      <c r="B18" s="53" t="s">
        <v>11</v>
      </c>
      <c r="C18" s="53" t="s">
        <v>8</v>
      </c>
      <c r="D18" s="54">
        <v>3805.8240854523483</v>
      </c>
    </row>
    <row r="19" spans="1:4">
      <c r="A19" s="53" t="s">
        <v>23</v>
      </c>
      <c r="B19" s="53" t="s">
        <v>11</v>
      </c>
      <c r="C19" s="53" t="s">
        <v>8</v>
      </c>
      <c r="D19" s="54">
        <v>697.91918887123018</v>
      </c>
    </row>
    <row r="20" spans="1:4">
      <c r="A20" s="53" t="s">
        <v>23</v>
      </c>
      <c r="B20" s="53" t="s">
        <v>11</v>
      </c>
      <c r="C20" s="53" t="s">
        <v>8</v>
      </c>
      <c r="D20" s="54">
        <v>1577.1408160127246</v>
      </c>
    </row>
    <row r="21" spans="1:4">
      <c r="A21" s="53" t="s">
        <v>23</v>
      </c>
      <c r="B21" s="53" t="s">
        <v>11</v>
      </c>
      <c r="C21" s="53" t="s">
        <v>9</v>
      </c>
      <c r="D21" s="54">
        <v>230.80376877672396</v>
      </c>
    </row>
    <row r="22" spans="1:4">
      <c r="A22" s="53" t="s">
        <v>23</v>
      </c>
      <c r="B22" s="53" t="s">
        <v>11</v>
      </c>
      <c r="C22" s="53" t="s">
        <v>9</v>
      </c>
      <c r="D22" s="54">
        <v>84.258359936219378</v>
      </c>
    </row>
    <row r="23" spans="1:4" ht="28.8">
      <c r="A23" s="53" t="s">
        <v>23</v>
      </c>
      <c r="B23" s="53" t="s">
        <v>11</v>
      </c>
      <c r="C23" s="53" t="s">
        <v>10</v>
      </c>
      <c r="D23" s="54">
        <v>718.42543348357094</v>
      </c>
    </row>
    <row r="24" spans="1:4" ht="28.8">
      <c r="A24" s="53" t="s">
        <v>23</v>
      </c>
      <c r="B24" s="53" t="s">
        <v>11</v>
      </c>
      <c r="C24" s="53" t="s">
        <v>10</v>
      </c>
      <c r="D24" s="54">
        <v>479.84824799411609</v>
      </c>
    </row>
    <row r="25" spans="1:4">
      <c r="A25" s="53" t="s">
        <v>4</v>
      </c>
      <c r="B25" s="53" t="s">
        <v>5</v>
      </c>
      <c r="C25" s="53" t="s">
        <v>6</v>
      </c>
      <c r="D25" s="54">
        <v>594.24210494797615</v>
      </c>
    </row>
    <row r="26" spans="1:4">
      <c r="A26" s="53" t="s">
        <v>4</v>
      </c>
      <c r="B26" s="53" t="s">
        <v>5</v>
      </c>
      <c r="C26" s="53" t="s">
        <v>6</v>
      </c>
      <c r="D26" s="54">
        <v>873.26721759001066</v>
      </c>
    </row>
    <row r="27" spans="1:4" ht="28.8">
      <c r="A27" s="53" t="s">
        <v>4</v>
      </c>
      <c r="B27" s="53" t="s">
        <v>5</v>
      </c>
      <c r="C27" s="53" t="s">
        <v>7</v>
      </c>
      <c r="D27" s="54">
        <v>3219.0696761726163</v>
      </c>
    </row>
    <row r="28" spans="1:4" ht="28.8">
      <c r="A28" s="53" t="s">
        <v>4</v>
      </c>
      <c r="B28" s="53" t="s">
        <v>5</v>
      </c>
      <c r="C28" s="53" t="s">
        <v>7</v>
      </c>
      <c r="D28" s="54">
        <v>1586.8418161388436</v>
      </c>
    </row>
    <row r="29" spans="1:4">
      <c r="A29" s="53" t="s">
        <v>4</v>
      </c>
      <c r="B29" s="53" t="s">
        <v>5</v>
      </c>
      <c r="C29" s="53" t="s">
        <v>8</v>
      </c>
      <c r="D29" s="54">
        <v>2224.0397252863686</v>
      </c>
    </row>
    <row r="30" spans="1:4">
      <c r="A30" s="53" t="s">
        <v>4</v>
      </c>
      <c r="B30" s="53" t="s">
        <v>5</v>
      </c>
      <c r="C30" s="53" t="s">
        <v>8</v>
      </c>
      <c r="D30" s="54">
        <v>289.94275682915787</v>
      </c>
    </row>
    <row r="31" spans="1:4">
      <c r="A31" s="53" t="s">
        <v>4</v>
      </c>
      <c r="B31" s="53" t="s">
        <v>5</v>
      </c>
      <c r="C31" s="53" t="s">
        <v>8</v>
      </c>
      <c r="D31" s="54">
        <v>349.78530582695004</v>
      </c>
    </row>
    <row r="32" spans="1:4">
      <c r="A32" s="53" t="s">
        <v>4</v>
      </c>
      <c r="B32" s="53" t="s">
        <v>5</v>
      </c>
      <c r="C32" s="53" t="s">
        <v>8</v>
      </c>
      <c r="D32" s="54">
        <v>6.1647509554120636E-4</v>
      </c>
    </row>
    <row r="33" spans="1:4">
      <c r="A33" s="53" t="s">
        <v>4</v>
      </c>
      <c r="B33" s="53" t="s">
        <v>5</v>
      </c>
      <c r="C33" s="53" t="s">
        <v>9</v>
      </c>
      <c r="D33" s="54">
        <v>6880.3891490842907</v>
      </c>
    </row>
    <row r="34" spans="1:4">
      <c r="A34" s="53" t="s">
        <v>4</v>
      </c>
      <c r="B34" s="53" t="s">
        <v>5</v>
      </c>
      <c r="C34" s="53" t="s">
        <v>9</v>
      </c>
      <c r="D34" s="54">
        <v>3176.4313957927666</v>
      </c>
    </row>
    <row r="35" spans="1:4">
      <c r="A35" s="53" t="s">
        <v>4</v>
      </c>
      <c r="B35" s="53" t="s">
        <v>5</v>
      </c>
      <c r="C35" s="53" t="s">
        <v>9</v>
      </c>
      <c r="D35" s="54">
        <v>17.271577199715381</v>
      </c>
    </row>
    <row r="36" spans="1:4" ht="28.8">
      <c r="A36" s="53" t="s">
        <v>4</v>
      </c>
      <c r="B36" s="53" t="s">
        <v>5</v>
      </c>
      <c r="C36" s="53" t="s">
        <v>10</v>
      </c>
      <c r="D36" s="54">
        <v>140408.87123354079</v>
      </c>
    </row>
    <row r="37" spans="1:4" ht="28.8">
      <c r="A37" s="53" t="s">
        <v>4</v>
      </c>
      <c r="B37" s="53" t="s">
        <v>5</v>
      </c>
      <c r="C37" s="53" t="s">
        <v>10</v>
      </c>
      <c r="D37" s="54">
        <v>54736.930161127311</v>
      </c>
    </row>
    <row r="38" spans="1:4" ht="28.8">
      <c r="A38" s="53" t="s">
        <v>4</v>
      </c>
      <c r="B38" s="53" t="s">
        <v>5</v>
      </c>
      <c r="C38" s="53" t="s">
        <v>10</v>
      </c>
      <c r="D38" s="54">
        <v>1426.8000797138754</v>
      </c>
    </row>
    <row r="39" spans="1:4">
      <c r="A39" s="53" t="s">
        <v>4</v>
      </c>
      <c r="B39" s="53" t="s">
        <v>11</v>
      </c>
      <c r="C39" s="53" t="s">
        <v>6</v>
      </c>
      <c r="D39" s="54">
        <v>787.30422892921172</v>
      </c>
    </row>
    <row r="40" spans="1:4">
      <c r="A40" s="53" t="s">
        <v>4</v>
      </c>
      <c r="B40" s="53" t="s">
        <v>11</v>
      </c>
      <c r="C40" s="53" t="s">
        <v>6</v>
      </c>
      <c r="D40" s="54">
        <v>1215.597936633445</v>
      </c>
    </row>
    <row r="41" spans="1:4">
      <c r="A41" s="53" t="s">
        <v>4</v>
      </c>
      <c r="B41" s="53" t="s">
        <v>11</v>
      </c>
      <c r="C41" s="53" t="s">
        <v>6</v>
      </c>
      <c r="D41" s="54">
        <v>0.22463597305721963</v>
      </c>
    </row>
    <row r="42" spans="1:4" ht="28.8">
      <c r="A42" s="53" t="s">
        <v>4</v>
      </c>
      <c r="B42" s="53" t="s">
        <v>11</v>
      </c>
      <c r="C42" s="53" t="s">
        <v>7</v>
      </c>
      <c r="D42" s="54">
        <v>1231.3376183648227</v>
      </c>
    </row>
    <row r="43" spans="1:4" ht="28.8">
      <c r="A43" s="53" t="s">
        <v>4</v>
      </c>
      <c r="B43" s="53" t="s">
        <v>11</v>
      </c>
      <c r="C43" s="53" t="s">
        <v>7</v>
      </c>
      <c r="D43" s="54">
        <v>1804.9011409735785</v>
      </c>
    </row>
    <row r="44" spans="1:4" ht="28.8">
      <c r="A44" s="53" t="s">
        <v>4</v>
      </c>
      <c r="B44" s="53" t="s">
        <v>11</v>
      </c>
      <c r="C44" s="53" t="s">
        <v>7</v>
      </c>
      <c r="D44" s="54">
        <v>174.45331619067196</v>
      </c>
    </row>
    <row r="45" spans="1:4">
      <c r="A45" s="53" t="s">
        <v>4</v>
      </c>
      <c r="B45" s="53" t="s">
        <v>11</v>
      </c>
      <c r="C45" s="53" t="s">
        <v>8</v>
      </c>
      <c r="D45" s="54">
        <v>4490.2304155045349</v>
      </c>
    </row>
    <row r="46" spans="1:4">
      <c r="A46" s="53" t="s">
        <v>4</v>
      </c>
      <c r="B46" s="53" t="s">
        <v>11</v>
      </c>
      <c r="C46" s="53" t="s">
        <v>8</v>
      </c>
      <c r="D46" s="54">
        <v>521.28828517525869</v>
      </c>
    </row>
    <row r="47" spans="1:4">
      <c r="A47" s="53" t="s">
        <v>4</v>
      </c>
      <c r="B47" s="53" t="s">
        <v>11</v>
      </c>
      <c r="C47" s="53" t="s">
        <v>8</v>
      </c>
      <c r="D47" s="54">
        <v>1483.9711103211459</v>
      </c>
    </row>
    <row r="48" spans="1:4">
      <c r="A48" s="53" t="s">
        <v>4</v>
      </c>
      <c r="B48" s="53" t="s">
        <v>11</v>
      </c>
      <c r="C48" s="53" t="s">
        <v>8</v>
      </c>
      <c r="D48" s="54">
        <v>6.2832635865639369E-5</v>
      </c>
    </row>
    <row r="49" spans="1:4">
      <c r="A49" s="53" t="s">
        <v>4</v>
      </c>
      <c r="B49" s="53" t="s">
        <v>11</v>
      </c>
      <c r="C49" s="53" t="s">
        <v>9</v>
      </c>
      <c r="D49" s="54">
        <v>2765.0157403927515</v>
      </c>
    </row>
    <row r="50" spans="1:4">
      <c r="A50" s="53" t="s">
        <v>4</v>
      </c>
      <c r="B50" s="53" t="s">
        <v>11</v>
      </c>
      <c r="C50" s="53" t="s">
        <v>9</v>
      </c>
      <c r="D50" s="54">
        <v>3634.0520029001791</v>
      </c>
    </row>
    <row r="51" spans="1:4">
      <c r="A51" s="53" t="s">
        <v>4</v>
      </c>
      <c r="B51" s="53" t="s">
        <v>11</v>
      </c>
      <c r="C51" s="53" t="s">
        <v>9</v>
      </c>
      <c r="D51" s="54">
        <v>6.9224981642266172</v>
      </c>
    </row>
    <row r="52" spans="1:4" ht="28.8">
      <c r="A52" s="53" t="s">
        <v>4</v>
      </c>
      <c r="B52" s="53" t="s">
        <v>11</v>
      </c>
      <c r="C52" s="53" t="s">
        <v>10</v>
      </c>
      <c r="D52" s="54">
        <v>98766.554833815186</v>
      </c>
    </row>
    <row r="53" spans="1:4" ht="28.8">
      <c r="A53" s="53" t="s">
        <v>4</v>
      </c>
      <c r="B53" s="53" t="s">
        <v>11</v>
      </c>
      <c r="C53" s="53" t="s">
        <v>10</v>
      </c>
      <c r="D53" s="54">
        <v>95984.407897961413</v>
      </c>
    </row>
    <row r="54" spans="1:4" ht="28.8">
      <c r="A54" s="53" t="s">
        <v>4</v>
      </c>
      <c r="B54" s="53" t="s">
        <v>11</v>
      </c>
      <c r="C54" s="53" t="s">
        <v>10</v>
      </c>
      <c r="D54" s="54">
        <v>1651.0985180827668</v>
      </c>
    </row>
    <row r="55" spans="1:4">
      <c r="A55" s="53" t="s">
        <v>12</v>
      </c>
      <c r="B55" s="53" t="s">
        <v>5</v>
      </c>
      <c r="C55" s="53" t="s">
        <v>6</v>
      </c>
      <c r="D55" s="54">
        <v>1302.9423402703349</v>
      </c>
    </row>
    <row r="56" spans="1:4">
      <c r="A56" s="53" t="s">
        <v>12</v>
      </c>
      <c r="B56" s="53" t="s">
        <v>5</v>
      </c>
      <c r="C56" s="53" t="s">
        <v>6</v>
      </c>
      <c r="D56" s="54">
        <v>2478.8890732086288</v>
      </c>
    </row>
    <row r="57" spans="1:4" ht="28.8">
      <c r="A57" s="53" t="s">
        <v>12</v>
      </c>
      <c r="B57" s="53" t="s">
        <v>5</v>
      </c>
      <c r="C57" s="53" t="s">
        <v>7</v>
      </c>
      <c r="D57" s="54">
        <v>815.24380518347618</v>
      </c>
    </row>
    <row r="58" spans="1:4" ht="28.8">
      <c r="A58" s="53" t="s">
        <v>12</v>
      </c>
      <c r="B58" s="53" t="s">
        <v>5</v>
      </c>
      <c r="C58" s="53" t="s">
        <v>7</v>
      </c>
      <c r="D58" s="54">
        <v>1041.083837840654</v>
      </c>
    </row>
    <row r="59" spans="1:4">
      <c r="A59" s="53" t="s">
        <v>12</v>
      </c>
      <c r="B59" s="53" t="s">
        <v>5</v>
      </c>
      <c r="C59" s="53" t="s">
        <v>8</v>
      </c>
      <c r="D59" s="54">
        <v>5135.2913121459505</v>
      </c>
    </row>
    <row r="60" spans="1:4">
      <c r="A60" s="53" t="s">
        <v>12</v>
      </c>
      <c r="B60" s="53" t="s">
        <v>5</v>
      </c>
      <c r="C60" s="53" t="s">
        <v>8</v>
      </c>
      <c r="D60" s="54">
        <v>1805.0789370619273</v>
      </c>
    </row>
    <row r="61" spans="1:4">
      <c r="A61" s="53" t="s">
        <v>12</v>
      </c>
      <c r="B61" s="53" t="s">
        <v>5</v>
      </c>
      <c r="C61" s="53" t="s">
        <v>8</v>
      </c>
      <c r="D61" s="54">
        <v>5036.1559971194538</v>
      </c>
    </row>
    <row r="62" spans="1:4">
      <c r="A62" s="53" t="s">
        <v>12</v>
      </c>
      <c r="B62" s="53" t="s">
        <v>5</v>
      </c>
      <c r="C62" s="53" t="s">
        <v>8</v>
      </c>
      <c r="D62" s="54">
        <v>1.9472518922893108E-6</v>
      </c>
    </row>
    <row r="63" spans="1:4">
      <c r="A63" s="53" t="s">
        <v>12</v>
      </c>
      <c r="B63" s="53" t="s">
        <v>5</v>
      </c>
      <c r="C63" s="53" t="s">
        <v>9</v>
      </c>
      <c r="D63" s="54">
        <v>1303.1132670504753</v>
      </c>
    </row>
    <row r="64" spans="1:4">
      <c r="A64" s="53" t="s">
        <v>12</v>
      </c>
      <c r="B64" s="53" t="s">
        <v>5</v>
      </c>
      <c r="C64" s="53" t="s">
        <v>9</v>
      </c>
      <c r="D64" s="54">
        <v>388.64260002790178</v>
      </c>
    </row>
    <row r="65" spans="1:4" ht="28.8">
      <c r="A65" s="53" t="s">
        <v>12</v>
      </c>
      <c r="B65" s="53" t="s">
        <v>5</v>
      </c>
      <c r="C65" s="53" t="s">
        <v>10</v>
      </c>
      <c r="D65" s="54">
        <v>21639.84999170337</v>
      </c>
    </row>
    <row r="66" spans="1:4" ht="28.8">
      <c r="A66" s="53" t="s">
        <v>12</v>
      </c>
      <c r="B66" s="53" t="s">
        <v>5</v>
      </c>
      <c r="C66" s="53" t="s">
        <v>10</v>
      </c>
      <c r="D66" s="54">
        <v>2256.7190667450841</v>
      </c>
    </row>
    <row r="67" spans="1:4" ht="28.8">
      <c r="A67" s="53" t="s">
        <v>12</v>
      </c>
      <c r="B67" s="53" t="s">
        <v>5</v>
      </c>
      <c r="C67" s="53" t="s">
        <v>10</v>
      </c>
      <c r="D67" s="54">
        <v>7.45040305699992</v>
      </c>
    </row>
    <row r="68" spans="1:4">
      <c r="A68" s="53" t="s">
        <v>12</v>
      </c>
      <c r="B68" s="53" t="s">
        <v>11</v>
      </c>
      <c r="C68" s="53" t="s">
        <v>6</v>
      </c>
      <c r="D68" s="54">
        <v>730.40158985537346</v>
      </c>
    </row>
    <row r="69" spans="1:4">
      <c r="A69" s="53" t="s">
        <v>12</v>
      </c>
      <c r="B69" s="53" t="s">
        <v>11</v>
      </c>
      <c r="C69" s="53" t="s">
        <v>6</v>
      </c>
      <c r="D69" s="54">
        <v>1006.01197353451</v>
      </c>
    </row>
    <row r="70" spans="1:4" ht="28.8">
      <c r="A70" s="53" t="s">
        <v>12</v>
      </c>
      <c r="B70" s="53" t="s">
        <v>11</v>
      </c>
      <c r="C70" s="53" t="s">
        <v>7</v>
      </c>
      <c r="D70" s="54">
        <v>733.69084627845473</v>
      </c>
    </row>
    <row r="71" spans="1:4" ht="28.8">
      <c r="A71" s="53" t="s">
        <v>12</v>
      </c>
      <c r="B71" s="53" t="s">
        <v>11</v>
      </c>
      <c r="C71" s="53" t="s">
        <v>7</v>
      </c>
      <c r="D71" s="54">
        <v>551.0482605458559</v>
      </c>
    </row>
    <row r="72" spans="1:4">
      <c r="A72" s="53" t="s">
        <v>12</v>
      </c>
      <c r="B72" s="53" t="s">
        <v>11</v>
      </c>
      <c r="C72" s="53" t="s">
        <v>8</v>
      </c>
      <c r="D72" s="54">
        <v>3669.07186723021</v>
      </c>
    </row>
    <row r="73" spans="1:4">
      <c r="A73" s="53" t="s">
        <v>12</v>
      </c>
      <c r="B73" s="53" t="s">
        <v>11</v>
      </c>
      <c r="C73" s="53" t="s">
        <v>8</v>
      </c>
      <c r="D73" s="54">
        <v>1111.7160329063033</v>
      </c>
    </row>
    <row r="74" spans="1:4">
      <c r="A74" s="53" t="s">
        <v>12</v>
      </c>
      <c r="B74" s="53" t="s">
        <v>11</v>
      </c>
      <c r="C74" s="53" t="s">
        <v>8</v>
      </c>
      <c r="D74" s="54">
        <v>1847.5839612694015</v>
      </c>
    </row>
    <row r="75" spans="1:4">
      <c r="A75" s="53" t="s">
        <v>12</v>
      </c>
      <c r="B75" s="53" t="s">
        <v>11</v>
      </c>
      <c r="C75" s="53" t="s">
        <v>9</v>
      </c>
      <c r="D75" s="54">
        <v>1226.2573837623406</v>
      </c>
    </row>
    <row r="76" spans="1:4">
      <c r="A76" s="53" t="s">
        <v>12</v>
      </c>
      <c r="B76" s="53" t="s">
        <v>11</v>
      </c>
      <c r="C76" s="53" t="s">
        <v>9</v>
      </c>
      <c r="D76" s="54">
        <v>114.36579377082438</v>
      </c>
    </row>
    <row r="77" spans="1:4" ht="28.8">
      <c r="A77" s="53" t="s">
        <v>12</v>
      </c>
      <c r="B77" s="53" t="s">
        <v>11</v>
      </c>
      <c r="C77" s="53" t="s">
        <v>10</v>
      </c>
      <c r="D77" s="54">
        <v>7491.1393097442206</v>
      </c>
    </row>
    <row r="78" spans="1:4" ht="28.8">
      <c r="A78" s="53" t="s">
        <v>12</v>
      </c>
      <c r="B78" s="53" t="s">
        <v>11</v>
      </c>
      <c r="C78" s="53" t="s">
        <v>10</v>
      </c>
      <c r="D78" s="54">
        <v>1216.7294884307821</v>
      </c>
    </row>
    <row r="79" spans="1:4">
      <c r="A79" s="53" t="s">
        <v>13</v>
      </c>
      <c r="B79" s="53" t="s">
        <v>5</v>
      </c>
      <c r="C79" s="53" t="s">
        <v>6</v>
      </c>
      <c r="D79" s="54">
        <v>79.940696378729527</v>
      </c>
    </row>
    <row r="80" spans="1:4">
      <c r="A80" s="53" t="s">
        <v>13</v>
      </c>
      <c r="B80" s="53" t="s">
        <v>5</v>
      </c>
      <c r="C80" s="53" t="s">
        <v>6</v>
      </c>
      <c r="D80" s="54">
        <v>142.0211600750404</v>
      </c>
    </row>
    <row r="81" spans="1:4" ht="28.8">
      <c r="A81" s="53" t="s">
        <v>13</v>
      </c>
      <c r="B81" s="53" t="s">
        <v>5</v>
      </c>
      <c r="C81" s="53" t="s">
        <v>7</v>
      </c>
      <c r="D81" s="54">
        <v>44.212151406887308</v>
      </c>
    </row>
    <row r="82" spans="1:4" ht="28.8">
      <c r="A82" s="53" t="s">
        <v>13</v>
      </c>
      <c r="B82" s="53" t="s">
        <v>5</v>
      </c>
      <c r="C82" s="53" t="s">
        <v>7</v>
      </c>
      <c r="D82" s="54">
        <v>115.29602080073522</v>
      </c>
    </row>
    <row r="83" spans="1:4">
      <c r="A83" s="53" t="s">
        <v>13</v>
      </c>
      <c r="B83" s="53" t="s">
        <v>5</v>
      </c>
      <c r="C83" s="53" t="s">
        <v>8</v>
      </c>
      <c r="D83" s="54">
        <v>524.24685351956089</v>
      </c>
    </row>
    <row r="84" spans="1:4">
      <c r="A84" s="53" t="s">
        <v>13</v>
      </c>
      <c r="B84" s="53" t="s">
        <v>5</v>
      </c>
      <c r="C84" s="53" t="s">
        <v>8</v>
      </c>
      <c r="D84" s="54">
        <v>20.905079777636644</v>
      </c>
    </row>
    <row r="85" spans="1:4">
      <c r="A85" s="53" t="s">
        <v>13</v>
      </c>
      <c r="B85" s="53" t="s">
        <v>5</v>
      </c>
      <c r="C85" s="53" t="s">
        <v>8</v>
      </c>
      <c r="D85" s="54">
        <v>244.99792779651116</v>
      </c>
    </row>
    <row r="86" spans="1:4">
      <c r="A86" s="53" t="s">
        <v>13</v>
      </c>
      <c r="B86" s="53" t="s">
        <v>5</v>
      </c>
      <c r="C86" s="53" t="s">
        <v>9</v>
      </c>
      <c r="D86" s="54">
        <v>43.20837605110718</v>
      </c>
    </row>
    <row r="87" spans="1:4">
      <c r="A87" s="53" t="s">
        <v>13</v>
      </c>
      <c r="B87" s="53" t="s">
        <v>5</v>
      </c>
      <c r="C87" s="53" t="s">
        <v>9</v>
      </c>
      <c r="D87" s="54">
        <v>63.589173651299305</v>
      </c>
    </row>
    <row r="88" spans="1:4" ht="28.8">
      <c r="A88" s="53" t="s">
        <v>13</v>
      </c>
      <c r="B88" s="53" t="s">
        <v>5</v>
      </c>
      <c r="C88" s="53" t="s">
        <v>10</v>
      </c>
      <c r="D88" s="54">
        <v>4370.8746488163151</v>
      </c>
    </row>
    <row r="89" spans="1:4" ht="28.8">
      <c r="A89" s="53" t="s">
        <v>13</v>
      </c>
      <c r="B89" s="53" t="s">
        <v>5</v>
      </c>
      <c r="C89" s="53" t="s">
        <v>10</v>
      </c>
      <c r="D89" s="54">
        <v>3339.3957023051594</v>
      </c>
    </row>
    <row r="90" spans="1:4" ht="28.8">
      <c r="A90" s="53" t="s">
        <v>13</v>
      </c>
      <c r="B90" s="53" t="s">
        <v>5</v>
      </c>
      <c r="C90" s="53" t="s">
        <v>10</v>
      </c>
      <c r="D90" s="54">
        <v>14.672256637712074</v>
      </c>
    </row>
    <row r="91" spans="1:4">
      <c r="A91" s="53" t="s">
        <v>13</v>
      </c>
      <c r="B91" s="53" t="s">
        <v>11</v>
      </c>
      <c r="C91" s="53" t="s">
        <v>6</v>
      </c>
      <c r="D91" s="54">
        <v>126.30020486842537</v>
      </c>
    </row>
    <row r="92" spans="1:4">
      <c r="A92" s="53" t="s">
        <v>13</v>
      </c>
      <c r="B92" s="53" t="s">
        <v>11</v>
      </c>
      <c r="C92" s="53" t="s">
        <v>6</v>
      </c>
      <c r="D92" s="54">
        <v>711.83829784070485</v>
      </c>
    </row>
    <row r="93" spans="1:4" ht="28.8">
      <c r="A93" s="53" t="s">
        <v>13</v>
      </c>
      <c r="B93" s="53" t="s">
        <v>11</v>
      </c>
      <c r="C93" s="53" t="s">
        <v>7</v>
      </c>
      <c r="D93" s="54">
        <v>199.14631486165601</v>
      </c>
    </row>
    <row r="94" spans="1:4" ht="28.8">
      <c r="A94" s="53" t="s">
        <v>13</v>
      </c>
      <c r="B94" s="53" t="s">
        <v>11</v>
      </c>
      <c r="C94" s="53" t="s">
        <v>7</v>
      </c>
      <c r="D94" s="54">
        <v>361.39234289260088</v>
      </c>
    </row>
    <row r="95" spans="1:4">
      <c r="A95" s="53" t="s">
        <v>13</v>
      </c>
      <c r="B95" s="53" t="s">
        <v>11</v>
      </c>
      <c r="C95" s="53" t="s">
        <v>8</v>
      </c>
      <c r="D95" s="54">
        <v>961.30345161328478</v>
      </c>
    </row>
    <row r="96" spans="1:4">
      <c r="A96" s="53" t="s">
        <v>13</v>
      </c>
      <c r="B96" s="53" t="s">
        <v>11</v>
      </c>
      <c r="C96" s="53" t="s">
        <v>8</v>
      </c>
      <c r="D96" s="54">
        <v>256.87424864300704</v>
      </c>
    </row>
    <row r="97" spans="1:4">
      <c r="A97" s="53" t="s">
        <v>13</v>
      </c>
      <c r="B97" s="53" t="s">
        <v>11</v>
      </c>
      <c r="C97" s="53" t="s">
        <v>8</v>
      </c>
      <c r="D97" s="54">
        <v>591.94792144095516</v>
      </c>
    </row>
    <row r="98" spans="1:4">
      <c r="A98" s="53" t="s">
        <v>13</v>
      </c>
      <c r="B98" s="53" t="s">
        <v>11</v>
      </c>
      <c r="C98" s="53" t="s">
        <v>9</v>
      </c>
      <c r="D98" s="54">
        <v>432.76072034606807</v>
      </c>
    </row>
    <row r="99" spans="1:4">
      <c r="A99" s="53" t="s">
        <v>13</v>
      </c>
      <c r="B99" s="53" t="s">
        <v>11</v>
      </c>
      <c r="C99" s="53" t="s">
        <v>9</v>
      </c>
      <c r="D99" s="54">
        <v>239.38810668923705</v>
      </c>
    </row>
    <row r="100" spans="1:4" ht="28.8">
      <c r="A100" s="53" t="s">
        <v>13</v>
      </c>
      <c r="B100" s="53" t="s">
        <v>11</v>
      </c>
      <c r="C100" s="53" t="s">
        <v>10</v>
      </c>
      <c r="D100" s="54">
        <v>6196.9965100237223</v>
      </c>
    </row>
    <row r="101" spans="1:4" ht="28.8">
      <c r="A101" s="53" t="s">
        <v>13</v>
      </c>
      <c r="B101" s="53" t="s">
        <v>11</v>
      </c>
      <c r="C101" s="53" t="s">
        <v>10</v>
      </c>
      <c r="D101" s="54">
        <v>8937.2615150375605</v>
      </c>
    </row>
    <row r="102" spans="1:4" ht="28.8">
      <c r="A102" s="53" t="s">
        <v>13</v>
      </c>
      <c r="B102" s="53" t="s">
        <v>11</v>
      </c>
      <c r="C102" s="53" t="s">
        <v>10</v>
      </c>
      <c r="D102" s="54">
        <v>4.8535410968074544</v>
      </c>
    </row>
    <row r="103" spans="1:4">
      <c r="A103" s="34"/>
      <c r="B103" s="34"/>
      <c r="C103" s="34"/>
      <c r="D103" s="35"/>
    </row>
    <row r="104" spans="1:4">
      <c r="A104" s="34"/>
      <c r="B104" s="34"/>
      <c r="C104" s="34"/>
      <c r="D104" s="35"/>
    </row>
    <row r="105" spans="1:4">
      <c r="A105" s="34"/>
      <c r="B105" s="34"/>
      <c r="C105" s="34"/>
      <c r="D105" s="35"/>
    </row>
    <row r="106" spans="1:4">
      <c r="A106" s="34"/>
      <c r="B106" s="34"/>
      <c r="C106" s="34"/>
      <c r="D106" s="35"/>
    </row>
    <row r="107" spans="1:4">
      <c r="A107" s="34"/>
      <c r="B107" s="34"/>
      <c r="C107" s="34"/>
      <c r="D107" s="35"/>
    </row>
    <row r="108" spans="1:4">
      <c r="A108" s="34"/>
      <c r="B108" s="34"/>
      <c r="C108" s="34"/>
      <c r="D108" s="35"/>
    </row>
    <row r="109" spans="1:4">
      <c r="A109" s="34"/>
      <c r="B109" s="34"/>
      <c r="C109" s="34"/>
      <c r="D109" s="35"/>
    </row>
    <row r="110" spans="1:4">
      <c r="A110" s="34"/>
      <c r="B110" s="34"/>
      <c r="C110" s="34"/>
      <c r="D110" s="35"/>
    </row>
    <row r="111" spans="1:4">
      <c r="A111" s="34"/>
      <c r="B111" s="34"/>
      <c r="C111" s="34"/>
      <c r="D111" s="35"/>
    </row>
    <row r="112" spans="1:4">
      <c r="A112" s="34"/>
      <c r="B112" s="34"/>
      <c r="C112" s="34"/>
      <c r="D112" s="35"/>
    </row>
    <row r="113" spans="1:4">
      <c r="A113" s="34"/>
      <c r="B113" s="34"/>
      <c r="C113" s="34"/>
      <c r="D113" s="35"/>
    </row>
    <row r="114" spans="1:4">
      <c r="A114" s="34"/>
      <c r="B114" s="34"/>
      <c r="C114" s="34"/>
      <c r="D114" s="35"/>
    </row>
    <row r="115" spans="1:4">
      <c r="A115" s="34"/>
      <c r="B115" s="34"/>
      <c r="C115" s="34"/>
      <c r="D115" s="35"/>
    </row>
    <row r="116" spans="1:4">
      <c r="A116" s="34"/>
      <c r="B116" s="34"/>
      <c r="C116" s="34"/>
      <c r="D116" s="35"/>
    </row>
    <row r="117" spans="1:4">
      <c r="A117" s="34"/>
      <c r="B117" s="34"/>
      <c r="C117" s="34"/>
      <c r="D117" s="35"/>
    </row>
    <row r="118" spans="1:4">
      <c r="A118" s="34"/>
      <c r="B118" s="34"/>
      <c r="C118" s="34"/>
      <c r="D118" s="35"/>
    </row>
    <row r="119" spans="1:4">
      <c r="A119" s="34"/>
      <c r="B119" s="34"/>
      <c r="C119" s="34"/>
      <c r="D119" s="35"/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  <row r="124" spans="1:4">
      <c r="A124" s="34"/>
      <c r="B124" s="34"/>
      <c r="C124" s="34"/>
      <c r="D124" s="35"/>
    </row>
    <row r="125" spans="1:4">
      <c r="A125" s="34"/>
      <c r="B125" s="34"/>
      <c r="C125" s="34"/>
      <c r="D125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TMH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2012-08-15T17:45:38Z</dcterms:modified>
</cp:coreProperties>
</file>